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sers\Dalton\IRWA\Education Committee\"/>
    </mc:Choice>
  </mc:AlternateContent>
  <workbookProtection workbookAlgorithmName="SHA-512" workbookHashValue="Dh1BPxu2Bselq3g4apXRPB0/yS6AVvixnhrQt2xtpcNXuMxaDdAw2rYCIMsIYdnusZtnK3/aKxZhMviycMLf4Q==" workbookSaltValue="j4OxOKlcbzVIPOcriJPbXw==" workbookSpinCount="100000" lockStructure="1"/>
  <bookViews>
    <workbookView xWindow="0" yWindow="0" windowWidth="20490" windowHeight="73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W42" i="1" l="1"/>
  <c r="X42" i="1" s="1"/>
  <c r="T40" i="1"/>
  <c r="U40" i="1" s="1"/>
  <c r="C21" i="1"/>
  <c r="W34" i="1" s="1"/>
  <c r="X34" i="1" s="1"/>
  <c r="C37" i="1"/>
  <c r="W40" i="1" s="1"/>
  <c r="X40" i="1" s="1"/>
  <c r="C36" i="1"/>
  <c r="T39" i="1" s="1"/>
  <c r="U39" i="1" s="1"/>
  <c r="C35" i="1"/>
  <c r="C34" i="1"/>
  <c r="C33" i="1"/>
  <c r="W23" i="1" s="1"/>
  <c r="C32" i="1"/>
  <c r="C31" i="1"/>
  <c r="C30" i="1"/>
  <c r="C29" i="1"/>
  <c r="C28" i="1"/>
  <c r="C27" i="1"/>
  <c r="C26" i="1"/>
  <c r="C25" i="1"/>
  <c r="W17" i="1" s="1"/>
  <c r="C24" i="1"/>
  <c r="T41" i="1" s="1"/>
  <c r="U41" i="1" s="1"/>
  <c r="C22" i="1"/>
  <c r="C20" i="1"/>
  <c r="C19" i="1"/>
  <c r="C18" i="1"/>
  <c r="T33" i="1" s="1"/>
  <c r="U33" i="1" s="1"/>
  <c r="C17" i="1"/>
  <c r="C16" i="1"/>
  <c r="C15" i="1"/>
  <c r="C14" i="1"/>
  <c r="C13" i="1"/>
  <c r="C12" i="1"/>
  <c r="C11" i="1"/>
  <c r="C10" i="1"/>
  <c r="C9" i="1"/>
  <c r="C8" i="1"/>
  <c r="N46" i="1"/>
  <c r="N25" i="1"/>
  <c r="F46" i="1"/>
  <c r="F25" i="1"/>
  <c r="W22" i="1" l="1"/>
  <c r="W44" i="1"/>
  <c r="X44" i="1" s="1"/>
  <c r="T43" i="1"/>
  <c r="U43" i="1" s="1"/>
  <c r="W30" i="1"/>
  <c r="X30" i="1" s="1"/>
  <c r="T30" i="1"/>
  <c r="U30" i="1" s="1"/>
  <c r="W31" i="1"/>
  <c r="X31" i="1" s="1"/>
  <c r="T31" i="1"/>
  <c r="U31" i="1" s="1"/>
  <c r="T44" i="1"/>
  <c r="U44" i="1" s="1"/>
  <c r="W45" i="1"/>
  <c r="X45" i="1" s="1"/>
  <c r="W14" i="1"/>
  <c r="W33" i="1"/>
  <c r="X33" i="1" s="1"/>
  <c r="W15" i="1"/>
  <c r="W35" i="1"/>
  <c r="X35" i="1" s="1"/>
  <c r="T34" i="1"/>
  <c r="U34" i="1" s="1"/>
  <c r="W18" i="1"/>
  <c r="T36" i="1"/>
  <c r="U36" i="1" s="1"/>
  <c r="W38" i="1"/>
  <c r="X38" i="1" s="1"/>
  <c r="W19" i="1"/>
  <c r="X19" i="1" s="1"/>
  <c r="T38" i="1"/>
  <c r="U38" i="1" s="1"/>
  <c r="W39" i="1"/>
  <c r="X39" i="1" s="1"/>
  <c r="W13" i="1"/>
  <c r="W41" i="1"/>
  <c r="X41" i="1" s="1"/>
  <c r="T37" i="1"/>
  <c r="U37" i="1" s="1"/>
  <c r="W37" i="1"/>
  <c r="X37" i="1" s="1"/>
  <c r="W16" i="1"/>
  <c r="T35" i="1"/>
  <c r="U35" i="1" s="1"/>
  <c r="W36" i="1"/>
  <c r="X36" i="1" s="1"/>
  <c r="W43" i="1"/>
  <c r="X43" i="1" s="1"/>
  <c r="T42" i="1"/>
  <c r="U42" i="1" s="1"/>
  <c r="W32" i="1"/>
  <c r="X32" i="1" s="1"/>
  <c r="T32" i="1"/>
  <c r="U32" i="1" s="1"/>
  <c r="W29" i="1"/>
  <c r="T29" i="1"/>
  <c r="T12" i="1"/>
  <c r="U12" i="1" s="1"/>
  <c r="W12" i="1"/>
  <c r="X12" i="1" s="1"/>
  <c r="W24" i="1"/>
  <c r="X24" i="1" s="1"/>
  <c r="T24" i="1"/>
  <c r="U24" i="1" s="1"/>
  <c r="T9" i="1"/>
  <c r="W9" i="1"/>
  <c r="U19" i="1"/>
  <c r="T19" i="1"/>
  <c r="U20" i="1"/>
  <c r="W20" i="1"/>
  <c r="X20" i="1" s="1"/>
  <c r="T20" i="1"/>
  <c r="X15" i="1"/>
  <c r="T15" i="1"/>
  <c r="U15" i="1" s="1"/>
  <c r="W21" i="1"/>
  <c r="X21" i="1" s="1"/>
  <c r="T21" i="1"/>
  <c r="U21" i="1" s="1"/>
  <c r="X16" i="1"/>
  <c r="T16" i="1"/>
  <c r="U16" i="1" s="1"/>
  <c r="W10" i="1"/>
  <c r="X10" i="1" s="1"/>
  <c r="T10" i="1"/>
  <c r="X13" i="1"/>
  <c r="U11" i="1"/>
  <c r="W11" i="1"/>
  <c r="X11" i="1" s="1"/>
  <c r="T11" i="1"/>
  <c r="X22" i="1"/>
  <c r="T22" i="1"/>
  <c r="U22" i="1" s="1"/>
  <c r="X23" i="1"/>
  <c r="T23" i="1"/>
  <c r="U23" i="1" s="1"/>
  <c r="T13" i="1"/>
  <c r="U13" i="1" s="1"/>
  <c r="U14" i="1"/>
  <c r="X14" i="1"/>
  <c r="T14" i="1"/>
  <c r="X17" i="1"/>
  <c r="T17" i="1"/>
  <c r="U17" i="1" s="1"/>
  <c r="X18" i="1"/>
  <c r="T18" i="1"/>
  <c r="U18" i="1" s="1"/>
  <c r="U9" i="1"/>
  <c r="U10" i="1"/>
  <c r="X29" i="1" l="1"/>
  <c r="R46" i="1" s="1"/>
  <c r="P46" i="1"/>
  <c r="X9" i="1"/>
  <c r="R25" i="1" s="1"/>
  <c r="P25" i="1"/>
  <c r="U29" i="1"/>
  <c r="J46" i="1" s="1"/>
  <c r="H46" i="1"/>
  <c r="H25" i="1"/>
  <c r="J25" i="1"/>
</calcChain>
</file>

<file path=xl/sharedStrings.xml><?xml version="1.0" encoding="utf-8"?>
<sst xmlns="http://schemas.openxmlformats.org/spreadsheetml/2006/main" count="72" uniqueCount="19">
  <si>
    <t>Transportation</t>
  </si>
  <si>
    <t>Industry Generalist</t>
  </si>
  <si>
    <t>Electric &amp; Utilities</t>
  </si>
  <si>
    <t>Oil &amp; Gas</t>
  </si>
  <si>
    <t>IRWA Classes</t>
  </si>
  <si>
    <t>Course</t>
  </si>
  <si>
    <t>Hours</t>
  </si>
  <si>
    <t>Total:</t>
  </si>
  <si>
    <t>For each IRWA class you have taken, place an 'X' in the yellow cell next that class.</t>
  </si>
  <si>
    <t>Under the new credentialing program for SR/WA, there are 4 industry designations. The courses required for each of these designations are provided in the boxes below.</t>
  </si>
  <si>
    <t>To meet the requirements, one course from each row must be completed( i.e. either IRWA Course 200 or 201 can be completed. Both are not needed.)</t>
  </si>
  <si>
    <t xml:space="preserve">IRWA New SR/WA Credentialing Program </t>
  </si>
  <si>
    <t xml:space="preserve">Name: </t>
  </si>
  <si>
    <t>Cost</t>
  </si>
  <si>
    <t>Remaining:</t>
  </si>
  <si>
    <t>Cost:</t>
  </si>
  <si>
    <t>RWA</t>
  </si>
  <si>
    <t>RWP</t>
  </si>
  <si>
    <t>SR/WA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</si>
</sst>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0" borderId="5" xfId="0" applyBorder="1"/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Protection="1"/>
    <xf numFmtId="0" fontId="0" fillId="0" borderId="0" xfId="0" applyBorder="1" applyProtection="1"/>
    <xf numFmtId="0" fontId="0" fillId="0" borderId="10" xfId="0" applyBorder="1" applyProtection="1"/>
    <xf numFmtId="0" fontId="0" fillId="0" borderId="15" xfId="0" applyBorder="1" applyProtection="1"/>
    <xf numFmtId="0" fontId="0" fillId="0" borderId="11" xfId="0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0" fontId="0" fillId="0" borderId="14" xfId="0" applyFill="1" applyBorder="1" applyProtection="1"/>
    <xf numFmtId="0" fontId="0" fillId="0" borderId="0" xfId="0" applyFill="1" applyBorder="1" applyProtection="1"/>
    <xf numFmtId="0" fontId="0" fillId="0" borderId="5" xfId="0" applyFill="1" applyBorder="1" applyProtection="1"/>
    <xf numFmtId="0" fontId="0" fillId="0" borderId="1" xfId="0" applyFill="1" applyBorder="1" applyProtection="1"/>
    <xf numFmtId="0" fontId="0" fillId="0" borderId="6" xfId="0" applyFill="1" applyBorder="1" applyProtection="1"/>
    <xf numFmtId="0" fontId="2" fillId="0" borderId="5" xfId="0" applyFont="1" applyFill="1" applyBorder="1" applyProtection="1"/>
    <xf numFmtId="0" fontId="0" fillId="0" borderId="7" xfId="0" applyFill="1" applyBorder="1" applyProtection="1"/>
    <xf numFmtId="0" fontId="0" fillId="0" borderId="8" xfId="0" applyFill="1" applyBorder="1" applyProtection="1"/>
    <xf numFmtId="0" fontId="0" fillId="0" borderId="9" xfId="0" applyFill="1" applyBorder="1" applyProtection="1"/>
    <xf numFmtId="0" fontId="0" fillId="0" borderId="0" xfId="0" applyFill="1" applyProtection="1"/>
    <xf numFmtId="0" fontId="0" fillId="0" borderId="2" xfId="0" applyFill="1" applyBorder="1" applyProtection="1"/>
    <xf numFmtId="0" fontId="0" fillId="0" borderId="3" xfId="0" applyFill="1" applyBorder="1" applyProtection="1"/>
    <xf numFmtId="0" fontId="0" fillId="0" borderId="4" xfId="0" applyFill="1" applyBorder="1" applyProtection="1"/>
    <xf numFmtId="0" fontId="2" fillId="0" borderId="12" xfId="0" applyFont="1" applyFill="1" applyBorder="1" applyProtection="1"/>
    <xf numFmtId="0" fontId="0" fillId="0" borderId="2" xfId="0" applyBorder="1" applyProtection="1"/>
    <xf numFmtId="0" fontId="0" fillId="0" borderId="4" xfId="0" applyBorder="1" applyProtection="1"/>
    <xf numFmtId="44" fontId="0" fillId="0" borderId="6" xfId="1" applyFont="1" applyFill="1" applyBorder="1" applyProtection="1"/>
    <xf numFmtId="44" fontId="0" fillId="0" borderId="9" xfId="1" applyFont="1" applyFill="1" applyBorder="1" applyProtection="1"/>
    <xf numFmtId="44" fontId="0" fillId="0" borderId="14" xfId="1" applyFont="1" applyFill="1" applyBorder="1" applyProtection="1"/>
    <xf numFmtId="0" fontId="0" fillId="0" borderId="17" xfId="0" applyFill="1" applyBorder="1" applyProtection="1"/>
    <xf numFmtId="44" fontId="0" fillId="0" borderId="18" xfId="1" applyFont="1" applyFill="1" applyBorder="1" applyProtection="1"/>
    <xf numFmtId="0" fontId="0" fillId="0" borderId="7" xfId="0" applyBorder="1"/>
    <xf numFmtId="0" fontId="0" fillId="0" borderId="2" xfId="0" applyBorder="1"/>
    <xf numFmtId="44" fontId="0" fillId="0" borderId="6" xfId="1" applyFont="1" applyBorder="1" applyAlignment="1"/>
    <xf numFmtId="44" fontId="0" fillId="0" borderId="6" xfId="1" applyFont="1" applyBorder="1"/>
    <xf numFmtId="44" fontId="0" fillId="0" borderId="9" xfId="1" applyFont="1" applyBorder="1"/>
    <xf numFmtId="0" fontId="0" fillId="0" borderId="19" xfId="0" applyFill="1" applyBorder="1" applyProtection="1"/>
    <xf numFmtId="44" fontId="0" fillId="0" borderId="20" xfId="1" applyNumberFormat="1" applyFont="1" applyFill="1" applyBorder="1" applyProtection="1"/>
    <xf numFmtId="0" fontId="0" fillId="0" borderId="20" xfId="0" applyFill="1" applyBorder="1" applyProtection="1"/>
    <xf numFmtId="0" fontId="0" fillId="0" borderId="2" xfId="0" applyFill="1" applyBorder="1"/>
    <xf numFmtId="0" fontId="0" fillId="0" borderId="5" xfId="0" applyFill="1" applyBorder="1"/>
    <xf numFmtId="0" fontId="0" fillId="0" borderId="7" xfId="0" applyFill="1" applyBorder="1"/>
    <xf numFmtId="0" fontId="0" fillId="0" borderId="7" xfId="0" applyBorder="1" applyProtection="1"/>
    <xf numFmtId="0" fontId="0" fillId="0" borderId="9" xfId="0" applyBorder="1" applyProtection="1"/>
    <xf numFmtId="0" fontId="0" fillId="0" borderId="16" xfId="0" applyFill="1" applyBorder="1" applyAlignment="1" applyProtection="1">
      <alignment horizontal="center" vertical="center" textRotation="255"/>
    </xf>
    <xf numFmtId="0" fontId="0" fillId="0" borderId="16" xfId="0" applyBorder="1" applyAlignment="1" applyProtection="1">
      <alignment horizontal="center" vertical="center" textRotation="255"/>
    </xf>
    <xf numFmtId="0" fontId="0" fillId="2" borderId="0" xfId="0" applyFill="1" applyAlignment="1">
      <alignment horizontal="left"/>
    </xf>
  </cellXfs>
  <cellStyles count="2">
    <cellStyle name="Currency" xfId="1" builtinId="4"/>
    <cellStyle name="Normal" xfId="0" builtinId="0"/>
  </cellStyles>
  <dxfs count="3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46"/>
  <sheetViews>
    <sheetView showGridLines="0" tabSelected="1" zoomScale="70" zoomScaleNormal="70" workbookViewId="0">
      <selection activeCell="M14" sqref="M14:M15"/>
    </sheetView>
  </sheetViews>
  <sheetFormatPr defaultRowHeight="15" x14ac:dyDescent="0.25"/>
  <cols>
    <col min="3" max="3" width="10.7109375" customWidth="1"/>
    <col min="4" max="4" width="5.7109375" customWidth="1"/>
    <col min="5" max="9" width="11.7109375" customWidth="1"/>
    <col min="10" max="10" width="12.7109375" customWidth="1"/>
    <col min="11" max="12" width="5.7109375" style="1" customWidth="1"/>
    <col min="13" max="17" width="11.7109375" customWidth="1"/>
    <col min="18" max="18" width="12.7109375" customWidth="1"/>
    <col min="19" max="19" width="5.7109375" customWidth="1"/>
    <col min="20" max="24" width="10.7109375" hidden="1" customWidth="1"/>
  </cols>
  <sheetData>
    <row r="1" spans="1:24" x14ac:dyDescent="0.25">
      <c r="A1" t="s">
        <v>12</v>
      </c>
      <c r="B1" s="52"/>
      <c r="C1" s="52"/>
      <c r="D1" s="52"/>
    </row>
    <row r="2" spans="1:24" x14ac:dyDescent="0.25">
      <c r="A2" t="s">
        <v>11</v>
      </c>
    </row>
    <row r="3" spans="1:24" x14ac:dyDescent="0.25">
      <c r="A3" t="s">
        <v>8</v>
      </c>
    </row>
    <row r="4" spans="1:24" x14ac:dyDescent="0.25">
      <c r="A4" t="s">
        <v>9</v>
      </c>
    </row>
    <row r="5" spans="1:24" x14ac:dyDescent="0.25">
      <c r="A5" t="s">
        <v>10</v>
      </c>
    </row>
    <row r="7" spans="1:24" ht="15.75" thickBot="1" x14ac:dyDescent="0.3">
      <c r="A7" t="s">
        <v>4</v>
      </c>
      <c r="E7" s="9" t="s">
        <v>0</v>
      </c>
      <c r="F7" s="9"/>
      <c r="G7" s="9"/>
      <c r="H7" s="9"/>
      <c r="I7" s="9"/>
      <c r="J7" s="9"/>
      <c r="K7" s="10"/>
      <c r="L7" s="10"/>
      <c r="M7" s="9" t="s">
        <v>1</v>
      </c>
      <c r="N7" s="9"/>
      <c r="O7" s="9"/>
      <c r="P7" s="9"/>
      <c r="Q7" s="9"/>
      <c r="R7" s="9"/>
      <c r="S7" s="9"/>
      <c r="T7" s="9" t="s">
        <v>0</v>
      </c>
      <c r="U7" s="9"/>
      <c r="V7" s="9"/>
      <c r="W7" s="9" t="s">
        <v>1</v>
      </c>
      <c r="X7" s="9"/>
    </row>
    <row r="8" spans="1:24" ht="15.75" thickBot="1" x14ac:dyDescent="0.3">
      <c r="A8" s="45">
        <v>100</v>
      </c>
      <c r="B8" s="6"/>
      <c r="C8" s="2" t="str">
        <f>IF(B8="X",F9," ")</f>
        <v xml:space="preserve"> </v>
      </c>
      <c r="E8" s="11" t="s">
        <v>5</v>
      </c>
      <c r="F8" s="12" t="s">
        <v>6</v>
      </c>
      <c r="G8" s="12" t="s">
        <v>5</v>
      </c>
      <c r="H8" s="12" t="s">
        <v>6</v>
      </c>
      <c r="I8" s="12" t="s">
        <v>5</v>
      </c>
      <c r="J8" s="13" t="s">
        <v>6</v>
      </c>
      <c r="K8" s="10"/>
      <c r="L8" s="10"/>
      <c r="M8" s="11" t="s">
        <v>5</v>
      </c>
      <c r="N8" s="12" t="s">
        <v>6</v>
      </c>
      <c r="O8" s="12" t="s">
        <v>5</v>
      </c>
      <c r="P8" s="12" t="s">
        <v>6</v>
      </c>
      <c r="Q8" s="12" t="s">
        <v>5</v>
      </c>
      <c r="R8" s="13" t="s">
        <v>6</v>
      </c>
      <c r="S8" s="9"/>
      <c r="T8" s="30" t="s">
        <v>6</v>
      </c>
      <c r="U8" s="31" t="s">
        <v>13</v>
      </c>
      <c r="V8" s="9"/>
      <c r="W8" s="30" t="s">
        <v>6</v>
      </c>
      <c r="X8" s="31" t="s">
        <v>13</v>
      </c>
    </row>
    <row r="9" spans="1:24" ht="15.75" thickBot="1" x14ac:dyDescent="0.3">
      <c r="A9" s="46">
        <v>103</v>
      </c>
      <c r="B9" s="7"/>
      <c r="C9" s="3" t="str">
        <f>IF(B9="X",F12," ")</f>
        <v xml:space="preserve"> </v>
      </c>
      <c r="E9" s="14">
        <v>100</v>
      </c>
      <c r="F9" s="15">
        <v>32</v>
      </c>
      <c r="G9" s="15"/>
      <c r="H9" s="15"/>
      <c r="I9" s="15"/>
      <c r="J9" s="16"/>
      <c r="K9" s="50" t="s">
        <v>16</v>
      </c>
      <c r="L9" s="17"/>
      <c r="M9" s="14">
        <v>100</v>
      </c>
      <c r="N9" s="15">
        <v>32</v>
      </c>
      <c r="O9" s="15"/>
      <c r="P9" s="15"/>
      <c r="Q9" s="15"/>
      <c r="R9" s="16"/>
      <c r="S9" s="50" t="s">
        <v>16</v>
      </c>
      <c r="T9" s="18">
        <f>IF($C$8=32,0,32)</f>
        <v>32</v>
      </c>
      <c r="U9" s="32">
        <f>IF(T9=$B$44,$C$44,IF(T9=$B$43,$C$43,IF(T9=$B$42,$C$42,IF(T9=$B$41,$C$41,0))))</f>
        <v>755</v>
      </c>
      <c r="V9" s="9"/>
      <c r="W9" s="18">
        <f>IF($C$8=32,0,32)</f>
        <v>32</v>
      </c>
      <c r="X9" s="32">
        <f>IF(W9=$B$44,$C$44,IF(W9=$B$43,$C$43,IF(W9=$B$42,$C$42,IF(W9=$B$41,$C$41,0))))</f>
        <v>755</v>
      </c>
    </row>
    <row r="10" spans="1:24" ht="15.75" thickBot="1" x14ac:dyDescent="0.3">
      <c r="A10" s="46">
        <v>104</v>
      </c>
      <c r="B10" s="7"/>
      <c r="C10" s="3" t="str">
        <f>IF(B10="X",H12," ")</f>
        <v xml:space="preserve"> </v>
      </c>
      <c r="E10" s="18">
        <v>200</v>
      </c>
      <c r="F10" s="19">
        <v>16</v>
      </c>
      <c r="G10" s="19">
        <v>201</v>
      </c>
      <c r="H10" s="19">
        <v>16</v>
      </c>
      <c r="I10" s="19"/>
      <c r="J10" s="20"/>
      <c r="K10" s="50"/>
      <c r="L10" s="17"/>
      <c r="M10" s="18">
        <v>200</v>
      </c>
      <c r="N10" s="19">
        <v>16</v>
      </c>
      <c r="O10" s="19">
        <v>201</v>
      </c>
      <c r="P10" s="19">
        <v>16</v>
      </c>
      <c r="Q10" s="19"/>
      <c r="R10" s="20"/>
      <c r="S10" s="50"/>
      <c r="T10" s="18">
        <f>IF($C$12=16,0,IF($C$13=16,0,16))</f>
        <v>16</v>
      </c>
      <c r="U10" s="32">
        <f t="shared" ref="U10:U24" si="0">IF(T10=$B$44,$C$44,IF(T10=$B$43,$C$43,IF(T10=$B$42,$C$42,IF(T10=$B$41,$C$41,0))))</f>
        <v>415</v>
      </c>
      <c r="V10" s="9"/>
      <c r="W10" s="18">
        <f>IF($C$12=16,0,IF($C$13=16,0,16))</f>
        <v>16</v>
      </c>
      <c r="X10" s="32">
        <f t="shared" ref="X10:X24" si="1">IF(W10=$B$44,$C$44,IF(W10=$B$43,$C$43,IF(W10=$B$42,$C$42,IF(W10=$B$41,$C$41,0))))</f>
        <v>415</v>
      </c>
    </row>
    <row r="11" spans="1:24" ht="15.75" thickBot="1" x14ac:dyDescent="0.3">
      <c r="A11" s="46">
        <v>105</v>
      </c>
      <c r="B11" s="7"/>
      <c r="C11" s="3" t="str">
        <f>IF(B11="X",F15," ")</f>
        <v xml:space="preserve"> </v>
      </c>
      <c r="E11" s="18">
        <v>213</v>
      </c>
      <c r="F11" s="19">
        <v>8</v>
      </c>
      <c r="G11" s="19"/>
      <c r="H11" s="19"/>
      <c r="I11" s="19"/>
      <c r="J11" s="20"/>
      <c r="K11" s="50"/>
      <c r="L11" s="17"/>
      <c r="M11" s="18">
        <v>213</v>
      </c>
      <c r="N11" s="19">
        <v>8</v>
      </c>
      <c r="O11" s="19"/>
      <c r="P11" s="19"/>
      <c r="Q11" s="19"/>
      <c r="R11" s="20"/>
      <c r="S11" s="50"/>
      <c r="T11" s="18">
        <f>IF($C$16=8,0,8)</f>
        <v>8</v>
      </c>
      <c r="U11" s="32">
        <f t="shared" si="0"/>
        <v>265</v>
      </c>
      <c r="V11" s="9"/>
      <c r="W11" s="18">
        <f>IF($C$16=8,0,8)</f>
        <v>8</v>
      </c>
      <c r="X11" s="32">
        <f t="shared" si="1"/>
        <v>265</v>
      </c>
    </row>
    <row r="12" spans="1:24" ht="15.75" thickBot="1" x14ac:dyDescent="0.3">
      <c r="A12" s="46">
        <v>200</v>
      </c>
      <c r="B12" s="7"/>
      <c r="C12" s="3" t="str">
        <f>IF(B12="X",F10," ")</f>
        <v xml:space="preserve"> </v>
      </c>
      <c r="E12" s="22">
        <v>103</v>
      </c>
      <c r="F12" s="23">
        <v>8</v>
      </c>
      <c r="G12" s="23">
        <v>104</v>
      </c>
      <c r="H12" s="23">
        <v>8</v>
      </c>
      <c r="I12" s="23"/>
      <c r="J12" s="24"/>
      <c r="K12" s="50"/>
      <c r="L12" s="17"/>
      <c r="M12" s="22">
        <v>103</v>
      </c>
      <c r="N12" s="23">
        <v>8</v>
      </c>
      <c r="O12" s="23">
        <v>104</v>
      </c>
      <c r="P12" s="23">
        <v>8</v>
      </c>
      <c r="Q12" s="23"/>
      <c r="R12" s="24"/>
      <c r="S12" s="50"/>
      <c r="T12" s="22">
        <f>IF($C$9=8,0,IF($C$10=8,0,8))</f>
        <v>8</v>
      </c>
      <c r="U12" s="33">
        <f t="shared" si="0"/>
        <v>265</v>
      </c>
      <c r="V12" s="9"/>
      <c r="W12" s="22">
        <f>IF($C$9=8,0,IF($C$10=8,0,8))</f>
        <v>8</v>
      </c>
      <c r="X12" s="33">
        <f t="shared" si="1"/>
        <v>265</v>
      </c>
    </row>
    <row r="13" spans="1:24" ht="15.75" thickBot="1" x14ac:dyDescent="0.3">
      <c r="A13" s="46">
        <v>201</v>
      </c>
      <c r="B13" s="7"/>
      <c r="C13" s="3" t="str">
        <f>IF(B13="X",H30," ")</f>
        <v xml:space="preserve"> </v>
      </c>
      <c r="E13" s="29">
        <v>400</v>
      </c>
      <c r="F13" s="15">
        <v>16</v>
      </c>
      <c r="G13" s="15"/>
      <c r="H13" s="15"/>
      <c r="I13" s="15"/>
      <c r="J13" s="16"/>
      <c r="K13" s="50" t="s">
        <v>17</v>
      </c>
      <c r="L13" s="17"/>
      <c r="M13" s="14">
        <v>205</v>
      </c>
      <c r="N13" s="15">
        <v>16</v>
      </c>
      <c r="O13" s="15">
        <v>203</v>
      </c>
      <c r="P13" s="15">
        <v>16</v>
      </c>
      <c r="Q13" s="15"/>
      <c r="R13" s="16"/>
      <c r="S13" s="50" t="s">
        <v>17</v>
      </c>
      <c r="T13" s="29">
        <f>IF($C$22=16,0,16)</f>
        <v>16</v>
      </c>
      <c r="U13" s="34">
        <f t="shared" si="0"/>
        <v>415</v>
      </c>
      <c r="V13" s="9"/>
      <c r="W13" s="18">
        <f>IF($C$14=16,0,IF($C$15=16,0,16))</f>
        <v>16</v>
      </c>
      <c r="X13" s="34">
        <f t="shared" si="1"/>
        <v>415</v>
      </c>
    </row>
    <row r="14" spans="1:24" ht="15.75" thickBot="1" x14ac:dyDescent="0.3">
      <c r="A14" s="46">
        <v>203</v>
      </c>
      <c r="B14" s="7"/>
      <c r="C14" s="3" t="str">
        <f>IF(B14="X",F19," ")</f>
        <v xml:space="preserve"> </v>
      </c>
      <c r="E14" s="18">
        <v>600</v>
      </c>
      <c r="F14" s="19">
        <v>8</v>
      </c>
      <c r="G14" s="19"/>
      <c r="H14" s="19"/>
      <c r="I14" s="19"/>
      <c r="J14" s="20"/>
      <c r="K14" s="50"/>
      <c r="L14" s="17"/>
      <c r="M14" s="18">
        <v>215</v>
      </c>
      <c r="N14" s="19">
        <v>16</v>
      </c>
      <c r="O14" s="19">
        <v>218</v>
      </c>
      <c r="P14" s="19">
        <v>16</v>
      </c>
      <c r="Q14" s="19">
        <v>105</v>
      </c>
      <c r="R14" s="20">
        <v>8</v>
      </c>
      <c r="S14" s="50"/>
      <c r="T14" s="18">
        <f>IF($C$27=8,0,8)</f>
        <v>8</v>
      </c>
      <c r="U14" s="32">
        <f t="shared" si="0"/>
        <v>265</v>
      </c>
      <c r="V14" s="9"/>
      <c r="W14" s="18">
        <f>IF($C$17=16,0,IF($C$18=8,0,IF($C$11=0,0,16)))</f>
        <v>16</v>
      </c>
      <c r="X14" s="32">
        <f t="shared" si="1"/>
        <v>415</v>
      </c>
    </row>
    <row r="15" spans="1:24" ht="15.75" thickBot="1" x14ac:dyDescent="0.3">
      <c r="A15" s="46">
        <v>205</v>
      </c>
      <c r="B15" s="7"/>
      <c r="C15" s="3" t="str">
        <f>IF(B15="X",N13," ")</f>
        <v xml:space="preserve"> </v>
      </c>
      <c r="E15" s="18">
        <v>105</v>
      </c>
      <c r="F15" s="19">
        <v>8</v>
      </c>
      <c r="G15" s="19">
        <v>604</v>
      </c>
      <c r="H15" s="19">
        <v>8</v>
      </c>
      <c r="I15" s="19"/>
      <c r="J15" s="20"/>
      <c r="K15" s="50"/>
      <c r="L15" s="17"/>
      <c r="M15" s="18">
        <v>400</v>
      </c>
      <c r="N15" s="19">
        <v>16</v>
      </c>
      <c r="O15" s="19"/>
      <c r="P15" s="19"/>
      <c r="Q15" s="19"/>
      <c r="R15" s="20"/>
      <c r="S15" s="50"/>
      <c r="T15" s="18">
        <f>IF($C$11=8,0,IF($C$29=8,0,8))</f>
        <v>8</v>
      </c>
      <c r="U15" s="32">
        <f t="shared" si="0"/>
        <v>265</v>
      </c>
      <c r="V15" s="9"/>
      <c r="W15" s="18">
        <f>IF($C$22=16,0,16)</f>
        <v>16</v>
      </c>
      <c r="X15" s="32">
        <f t="shared" si="1"/>
        <v>415</v>
      </c>
    </row>
    <row r="16" spans="1:24" ht="15.75" thickBot="1" x14ac:dyDescent="0.3">
      <c r="A16" s="46">
        <v>213</v>
      </c>
      <c r="B16" s="7"/>
      <c r="C16" s="3" t="str">
        <f>IF(B16="X",F11," ")</f>
        <v xml:space="preserve"> </v>
      </c>
      <c r="E16" s="18">
        <v>501</v>
      </c>
      <c r="F16" s="19">
        <v>16</v>
      </c>
      <c r="G16" s="19">
        <v>801</v>
      </c>
      <c r="H16" s="19">
        <v>16</v>
      </c>
      <c r="I16" s="19"/>
      <c r="J16" s="20"/>
      <c r="K16" s="50"/>
      <c r="L16" s="17"/>
      <c r="M16" s="18">
        <v>600</v>
      </c>
      <c r="N16" s="19">
        <v>8</v>
      </c>
      <c r="O16" s="19"/>
      <c r="P16" s="19"/>
      <c r="Q16" s="19"/>
      <c r="R16" s="20"/>
      <c r="S16" s="50"/>
      <c r="T16" s="18">
        <f>IF($C$25=16,0,IF($C$32=8,0,16))</f>
        <v>16</v>
      </c>
      <c r="U16" s="32">
        <f t="shared" si="0"/>
        <v>415</v>
      </c>
      <c r="V16" s="9"/>
      <c r="W16" s="18">
        <f>IF($C$27=8,0,8)</f>
        <v>8</v>
      </c>
      <c r="X16" s="32">
        <f t="shared" si="1"/>
        <v>265</v>
      </c>
    </row>
    <row r="17" spans="1:24" ht="15.75" thickBot="1" x14ac:dyDescent="0.3">
      <c r="A17" s="46">
        <v>215</v>
      </c>
      <c r="B17" s="7"/>
      <c r="C17" s="3" t="str">
        <f>IF(B17="X",N14," ")</f>
        <v xml:space="preserve"> </v>
      </c>
      <c r="E17" s="18">
        <v>800</v>
      </c>
      <c r="F17" s="19">
        <v>16</v>
      </c>
      <c r="G17" s="19"/>
      <c r="H17" s="19"/>
      <c r="I17" s="19"/>
      <c r="J17" s="20"/>
      <c r="K17" s="50"/>
      <c r="L17" s="17"/>
      <c r="M17" s="18">
        <v>501</v>
      </c>
      <c r="N17" s="19">
        <v>16</v>
      </c>
      <c r="O17" s="19">
        <v>700</v>
      </c>
      <c r="P17" s="19">
        <v>8</v>
      </c>
      <c r="Q17" s="19">
        <v>502</v>
      </c>
      <c r="R17" s="20">
        <v>16</v>
      </c>
      <c r="S17" s="50"/>
      <c r="T17" s="18">
        <f>IF($C$31=16,0,16)</f>
        <v>16</v>
      </c>
      <c r="U17" s="32">
        <f t="shared" si="0"/>
        <v>415</v>
      </c>
      <c r="V17" s="9"/>
      <c r="W17" s="18">
        <f>IF($C$25=16,0,IF($C$26=16,0,IF($C$30=8,0,16)))</f>
        <v>16</v>
      </c>
      <c r="X17" s="32">
        <f t="shared" si="1"/>
        <v>415</v>
      </c>
    </row>
    <row r="18" spans="1:24" ht="15.75" thickBot="1" x14ac:dyDescent="0.3">
      <c r="A18" s="46">
        <v>218</v>
      </c>
      <c r="B18" s="7"/>
      <c r="C18" s="3" t="str">
        <f>IF(B18="X",F33," ")</f>
        <v xml:space="preserve"> </v>
      </c>
      <c r="E18" s="22">
        <v>900</v>
      </c>
      <c r="F18" s="23">
        <v>16</v>
      </c>
      <c r="G18" s="23"/>
      <c r="H18" s="23"/>
      <c r="I18" s="23"/>
      <c r="J18" s="24"/>
      <c r="K18" s="50"/>
      <c r="L18" s="17"/>
      <c r="M18" s="18">
        <v>800</v>
      </c>
      <c r="N18" s="19">
        <v>16</v>
      </c>
      <c r="O18" s="19"/>
      <c r="P18" s="19"/>
      <c r="Q18" s="19"/>
      <c r="R18" s="20"/>
      <c r="S18" s="50"/>
      <c r="T18" s="22">
        <f>IF($C$35=16,0,16)</f>
        <v>16</v>
      </c>
      <c r="U18" s="33">
        <f t="shared" si="0"/>
        <v>415</v>
      </c>
      <c r="V18" s="9"/>
      <c r="W18" s="18">
        <f>IF($C$31=16,0,16)</f>
        <v>16</v>
      </c>
      <c r="X18" s="32">
        <f t="shared" si="1"/>
        <v>415</v>
      </c>
    </row>
    <row r="19" spans="1:24" ht="15.75" thickBot="1" x14ac:dyDescent="0.3">
      <c r="A19" s="46">
        <v>219</v>
      </c>
      <c r="B19" s="7"/>
      <c r="C19" s="3" t="str">
        <f>IF(B19="X",F21," ")</f>
        <v xml:space="preserve"> </v>
      </c>
      <c r="E19" s="14">
        <v>203</v>
      </c>
      <c r="F19" s="15">
        <v>16</v>
      </c>
      <c r="G19" s="15"/>
      <c r="H19" s="15"/>
      <c r="I19" s="15"/>
      <c r="J19" s="16"/>
      <c r="K19" s="50" t="s">
        <v>18</v>
      </c>
      <c r="L19" s="17"/>
      <c r="M19" s="22">
        <v>900</v>
      </c>
      <c r="N19" s="23">
        <v>16</v>
      </c>
      <c r="O19" s="23"/>
      <c r="P19" s="23"/>
      <c r="Q19" s="23"/>
      <c r="R19" s="24"/>
      <c r="S19" s="50" t="s">
        <v>18</v>
      </c>
      <c r="T19" s="14">
        <f>IF($C$14=16,0,16)</f>
        <v>16</v>
      </c>
      <c r="U19" s="34">
        <f t="shared" si="0"/>
        <v>415</v>
      </c>
      <c r="V19" s="9"/>
      <c r="W19" s="22">
        <f>IF($C$35=16,0,16)</f>
        <v>16</v>
      </c>
      <c r="X19" s="33">
        <f t="shared" si="1"/>
        <v>415</v>
      </c>
    </row>
    <row r="20" spans="1:24" ht="15.75" thickBot="1" x14ac:dyDescent="0.3">
      <c r="A20" s="46">
        <v>225</v>
      </c>
      <c r="B20" s="7"/>
      <c r="C20" s="3" t="str">
        <f>IF(B20="X",J21," ")</f>
        <v xml:space="preserve"> </v>
      </c>
      <c r="E20" s="18">
        <v>421</v>
      </c>
      <c r="F20" s="19">
        <v>32</v>
      </c>
      <c r="G20" s="19"/>
      <c r="H20" s="19"/>
      <c r="I20" s="19"/>
      <c r="J20" s="20"/>
      <c r="K20" s="50"/>
      <c r="L20" s="17"/>
      <c r="M20" s="14">
        <v>421</v>
      </c>
      <c r="N20" s="15">
        <v>32</v>
      </c>
      <c r="O20" s="15"/>
      <c r="P20" s="15"/>
      <c r="Q20" s="15"/>
      <c r="R20" s="16"/>
      <c r="S20" s="50"/>
      <c r="T20" s="18">
        <f>IF($C$24=32,0,32)</f>
        <v>32</v>
      </c>
      <c r="U20" s="32">
        <f t="shared" si="0"/>
        <v>755</v>
      </c>
      <c r="V20" s="9"/>
      <c r="W20" s="14">
        <f>IF($C$24=32,0,32)</f>
        <v>32</v>
      </c>
      <c r="X20" s="34">
        <f t="shared" si="1"/>
        <v>755</v>
      </c>
    </row>
    <row r="21" spans="1:24" ht="15.75" thickBot="1" x14ac:dyDescent="0.3">
      <c r="A21" s="46">
        <v>230</v>
      </c>
      <c r="B21" s="7"/>
      <c r="C21" s="3" t="str">
        <f>IF(B21="X",N34," ")</f>
        <v xml:space="preserve"> </v>
      </c>
      <c r="E21" s="18">
        <v>219</v>
      </c>
      <c r="F21" s="19">
        <v>16</v>
      </c>
      <c r="G21" s="19">
        <v>603</v>
      </c>
      <c r="H21" s="19">
        <v>8</v>
      </c>
      <c r="I21" s="19">
        <v>225</v>
      </c>
      <c r="J21" s="20">
        <v>0</v>
      </c>
      <c r="K21" s="50"/>
      <c r="L21" s="17"/>
      <c r="M21" s="18">
        <v>219</v>
      </c>
      <c r="N21" s="19">
        <v>16</v>
      </c>
      <c r="O21" s="19">
        <v>603</v>
      </c>
      <c r="P21" s="19">
        <v>8</v>
      </c>
      <c r="Q21" s="19">
        <v>225</v>
      </c>
      <c r="R21" s="20">
        <v>0</v>
      </c>
      <c r="S21" s="50"/>
      <c r="T21" s="18">
        <f>IF($C$19=16,0,IF($C$28=8,0,IF($C$20=0,0,16)))</f>
        <v>16</v>
      </c>
      <c r="U21" s="32">
        <f t="shared" si="0"/>
        <v>415</v>
      </c>
      <c r="V21" s="9"/>
      <c r="W21" s="18">
        <f>IF($C$19=16,0,IF($C$28=8,0,IF($C$20=0,0,16)))</f>
        <v>16</v>
      </c>
      <c r="X21" s="32">
        <f t="shared" si="1"/>
        <v>415</v>
      </c>
    </row>
    <row r="22" spans="1:24" ht="15.75" thickBot="1" x14ac:dyDescent="0.3">
      <c r="A22" s="46">
        <v>400</v>
      </c>
      <c r="B22" s="7"/>
      <c r="C22" s="3" t="str">
        <f>IF(B22="X",F13," ")</f>
        <v xml:space="preserve"> </v>
      </c>
      <c r="E22" s="18">
        <v>700</v>
      </c>
      <c r="F22" s="19">
        <v>8</v>
      </c>
      <c r="G22" s="19"/>
      <c r="H22" s="19"/>
      <c r="I22" s="19"/>
      <c r="J22" s="20"/>
      <c r="K22" s="50"/>
      <c r="L22" s="17"/>
      <c r="M22" s="18">
        <v>604</v>
      </c>
      <c r="N22" s="19">
        <v>8</v>
      </c>
      <c r="O22" s="19"/>
      <c r="P22" s="19"/>
      <c r="Q22" s="19"/>
      <c r="R22" s="20"/>
      <c r="S22" s="50"/>
      <c r="T22" s="18">
        <f>IF($C$30=8,0,8)</f>
        <v>8</v>
      </c>
      <c r="U22" s="32">
        <f t="shared" si="0"/>
        <v>265</v>
      </c>
      <c r="V22" s="9"/>
      <c r="W22" s="18">
        <f>IF($C$29=8,0,8)</f>
        <v>8</v>
      </c>
      <c r="X22" s="32">
        <f t="shared" si="1"/>
        <v>265</v>
      </c>
    </row>
    <row r="23" spans="1:24" ht="15.75" thickBot="1" x14ac:dyDescent="0.3">
      <c r="A23" s="46">
        <v>403</v>
      </c>
      <c r="B23" s="7"/>
      <c r="C23" s="3" t="str">
        <f>IF(B23="X",F40," ")</f>
        <v xml:space="preserve"> </v>
      </c>
      <c r="E23" s="18">
        <v>803</v>
      </c>
      <c r="F23" s="19">
        <v>16</v>
      </c>
      <c r="G23" s="19"/>
      <c r="H23" s="19"/>
      <c r="I23" s="19"/>
      <c r="J23" s="20"/>
      <c r="K23" s="50"/>
      <c r="L23" s="17"/>
      <c r="M23" s="18">
        <v>802</v>
      </c>
      <c r="N23" s="19">
        <v>8</v>
      </c>
      <c r="O23" s="19"/>
      <c r="P23" s="19"/>
      <c r="Q23" s="19"/>
      <c r="R23" s="20"/>
      <c r="S23" s="50"/>
      <c r="T23" s="18">
        <f>IF($C$34=16,0,16)</f>
        <v>16</v>
      </c>
      <c r="U23" s="32">
        <f t="shared" si="0"/>
        <v>415</v>
      </c>
      <c r="V23" s="9"/>
      <c r="W23" s="18">
        <f>IF($C$33=8,0,8)</f>
        <v>8</v>
      </c>
      <c r="X23" s="32">
        <f t="shared" si="1"/>
        <v>265</v>
      </c>
    </row>
    <row r="24" spans="1:24" ht="15.75" thickBot="1" x14ac:dyDescent="0.3">
      <c r="A24" s="46">
        <v>421</v>
      </c>
      <c r="B24" s="7"/>
      <c r="C24" s="3" t="str">
        <f>IF(B24="X",F20," ")</f>
        <v xml:space="preserve"> </v>
      </c>
      <c r="E24" s="22">
        <v>902</v>
      </c>
      <c r="F24" s="23">
        <v>8</v>
      </c>
      <c r="G24" s="23">
        <v>502</v>
      </c>
      <c r="H24" s="23">
        <v>16</v>
      </c>
      <c r="I24" s="23"/>
      <c r="J24" s="24"/>
      <c r="K24" s="50"/>
      <c r="L24" s="17"/>
      <c r="M24" s="22">
        <v>902</v>
      </c>
      <c r="N24" s="23">
        <v>8</v>
      </c>
      <c r="O24" s="23">
        <v>901</v>
      </c>
      <c r="P24" s="23">
        <v>8</v>
      </c>
      <c r="Q24" s="23"/>
      <c r="R24" s="24"/>
      <c r="S24" s="50"/>
      <c r="T24" s="22">
        <f>IF($C$37=8,0,IF($C$26=16,0,8))</f>
        <v>8</v>
      </c>
      <c r="U24" s="33">
        <f t="shared" si="0"/>
        <v>265</v>
      </c>
      <c r="V24" s="9"/>
      <c r="W24" s="22">
        <f>IF($C$37=8,0,IF($C$36=8,0,8))</f>
        <v>8</v>
      </c>
      <c r="X24" s="33">
        <f t="shared" si="1"/>
        <v>265</v>
      </c>
    </row>
    <row r="25" spans="1:24" ht="15.75" thickBot="1" x14ac:dyDescent="0.3">
      <c r="A25" s="46">
        <v>501</v>
      </c>
      <c r="B25" s="7"/>
      <c r="C25" s="3" t="str">
        <f>IF(B25="X",F16," ")</f>
        <v xml:space="preserve"> </v>
      </c>
      <c r="E25" s="42" t="s">
        <v>7</v>
      </c>
      <c r="F25" s="44">
        <f>SUM(F9:F24)</f>
        <v>240</v>
      </c>
      <c r="G25" s="42" t="s">
        <v>14</v>
      </c>
      <c r="H25" s="44">
        <f>SUM(T9:T24)</f>
        <v>240</v>
      </c>
      <c r="I25" s="42" t="s">
        <v>15</v>
      </c>
      <c r="J25" s="43">
        <f>SUM(U9:U24)</f>
        <v>6420</v>
      </c>
      <c r="K25" s="17"/>
      <c r="L25" s="17"/>
      <c r="M25" s="42" t="s">
        <v>7</v>
      </c>
      <c r="N25" s="44">
        <f>SUM(N9:N24)</f>
        <v>240</v>
      </c>
      <c r="O25" s="42" t="s">
        <v>14</v>
      </c>
      <c r="P25" s="44">
        <f>SUM(W9:W24)</f>
        <v>240</v>
      </c>
      <c r="Q25" s="42" t="s">
        <v>15</v>
      </c>
      <c r="R25" s="43">
        <f>SUM(X9:X24)</f>
        <v>6420</v>
      </c>
      <c r="S25" s="9"/>
      <c r="T25" s="9"/>
      <c r="U25" s="9"/>
      <c r="V25" s="9"/>
      <c r="W25" s="9"/>
      <c r="X25" s="9"/>
    </row>
    <row r="26" spans="1:24" x14ac:dyDescent="0.25">
      <c r="A26" s="46">
        <v>502</v>
      </c>
      <c r="B26" s="7"/>
      <c r="C26" s="3" t="str">
        <f>IF(B26="X",H24," ")</f>
        <v xml:space="preserve"> </v>
      </c>
      <c r="E26" s="25"/>
      <c r="F26" s="25"/>
      <c r="G26" s="25"/>
      <c r="H26" s="25"/>
      <c r="I26" s="25"/>
      <c r="J26" s="25"/>
      <c r="K26" s="17"/>
      <c r="L26" s="17"/>
      <c r="M26" s="25"/>
      <c r="N26" s="25"/>
      <c r="O26" s="25"/>
      <c r="P26" s="25"/>
      <c r="Q26" s="25"/>
      <c r="R26" s="25"/>
      <c r="S26" s="9"/>
      <c r="T26" s="9"/>
      <c r="U26" s="9"/>
      <c r="V26" s="9"/>
      <c r="W26" s="9"/>
      <c r="X26" s="9"/>
    </row>
    <row r="27" spans="1:24" ht="15.75" thickBot="1" x14ac:dyDescent="0.3">
      <c r="A27" s="46">
        <v>600</v>
      </c>
      <c r="B27" s="7"/>
      <c r="C27" s="3" t="str">
        <f>IF(B27="X",F14," ")</f>
        <v xml:space="preserve"> </v>
      </c>
      <c r="E27" s="25" t="s">
        <v>2</v>
      </c>
      <c r="F27" s="25"/>
      <c r="G27" s="25"/>
      <c r="H27" s="25"/>
      <c r="I27" s="25"/>
      <c r="J27" s="25"/>
      <c r="K27" s="17"/>
      <c r="L27" s="17"/>
      <c r="M27" s="25" t="s">
        <v>3</v>
      </c>
      <c r="N27" s="25"/>
      <c r="O27" s="25"/>
      <c r="P27" s="25"/>
      <c r="Q27" s="25"/>
      <c r="R27" s="25"/>
      <c r="S27" s="9"/>
      <c r="T27" s="9" t="s">
        <v>2</v>
      </c>
      <c r="U27" s="9"/>
      <c r="V27" s="9"/>
      <c r="W27" s="9" t="s">
        <v>3</v>
      </c>
      <c r="X27" s="9"/>
    </row>
    <row r="28" spans="1:24" ht="15.75" thickBot="1" x14ac:dyDescent="0.3">
      <c r="A28" s="46">
        <v>603</v>
      </c>
      <c r="B28" s="7"/>
      <c r="C28" s="3" t="str">
        <f>IF(B28="X",H21," ")</f>
        <v xml:space="preserve"> </v>
      </c>
      <c r="E28" s="11" t="s">
        <v>5</v>
      </c>
      <c r="F28" s="12" t="s">
        <v>6</v>
      </c>
      <c r="G28" s="12" t="s">
        <v>5</v>
      </c>
      <c r="H28" s="12" t="s">
        <v>6</v>
      </c>
      <c r="I28" s="12" t="s">
        <v>5</v>
      </c>
      <c r="J28" s="13" t="s">
        <v>6</v>
      </c>
      <c r="K28" s="17"/>
      <c r="L28" s="17"/>
      <c r="M28" s="11" t="s">
        <v>5</v>
      </c>
      <c r="N28" s="12" t="s">
        <v>6</v>
      </c>
      <c r="O28" s="12" t="s">
        <v>5</v>
      </c>
      <c r="P28" s="12" t="s">
        <v>6</v>
      </c>
      <c r="Q28" s="12" t="s">
        <v>5</v>
      </c>
      <c r="R28" s="13" t="s">
        <v>6</v>
      </c>
      <c r="S28" s="9"/>
      <c r="T28" s="30" t="s">
        <v>6</v>
      </c>
      <c r="U28" s="31" t="s">
        <v>13</v>
      </c>
      <c r="V28" s="9"/>
      <c r="W28" s="30" t="s">
        <v>6</v>
      </c>
      <c r="X28" s="31" t="s">
        <v>13</v>
      </c>
    </row>
    <row r="29" spans="1:24" ht="15.75" thickBot="1" x14ac:dyDescent="0.3">
      <c r="A29" s="46">
        <v>604</v>
      </c>
      <c r="B29" s="7"/>
      <c r="C29" s="3" t="str">
        <f>IF(B29="X",N22," ")</f>
        <v xml:space="preserve"> </v>
      </c>
      <c r="E29" s="26">
        <v>100</v>
      </c>
      <c r="F29" s="27">
        <v>32</v>
      </c>
      <c r="G29" s="27"/>
      <c r="H29" s="27"/>
      <c r="I29" s="27"/>
      <c r="J29" s="28"/>
      <c r="K29" s="50" t="s">
        <v>16</v>
      </c>
      <c r="L29" s="17"/>
      <c r="M29" s="26">
        <v>100</v>
      </c>
      <c r="N29" s="27">
        <v>32</v>
      </c>
      <c r="O29" s="27"/>
      <c r="P29" s="27"/>
      <c r="Q29" s="27"/>
      <c r="R29" s="28"/>
      <c r="S29" s="51" t="s">
        <v>16</v>
      </c>
      <c r="T29" s="18">
        <f>IF($C$8=32,0,32)</f>
        <v>32</v>
      </c>
      <c r="U29" s="32">
        <f>IF(T29=$B$44,$C$44,IF(T29=$B$43,$C$43,IF(T29=$B$42,$C$42,IF(T29=$B$41,$C$41,0))))</f>
        <v>755</v>
      </c>
      <c r="V29" s="9"/>
      <c r="W29" s="18">
        <f>IF($C$8=32,0,32)</f>
        <v>32</v>
      </c>
      <c r="X29" s="32">
        <f>IF(W29=$B$44,$C$44,IF(W29=$B$43,$C$43,IF(W29=$B$42,$C$42,IF(W29=$B$41,$C$41,0))))</f>
        <v>755</v>
      </c>
    </row>
    <row r="30" spans="1:24" ht="15.75" thickBot="1" x14ac:dyDescent="0.3">
      <c r="A30" s="46">
        <v>700</v>
      </c>
      <c r="B30" s="7"/>
      <c r="C30" s="3" t="str">
        <f>IF(B30="X",F22," ")</f>
        <v xml:space="preserve"> </v>
      </c>
      <c r="E30" s="18">
        <v>200</v>
      </c>
      <c r="F30" s="19">
        <v>16</v>
      </c>
      <c r="G30" s="19">
        <v>201</v>
      </c>
      <c r="H30" s="19">
        <v>16</v>
      </c>
      <c r="I30" s="19"/>
      <c r="J30" s="20"/>
      <c r="K30" s="50"/>
      <c r="L30" s="17"/>
      <c r="M30" s="18">
        <v>200</v>
      </c>
      <c r="N30" s="19">
        <v>16</v>
      </c>
      <c r="O30" s="19">
        <v>201</v>
      </c>
      <c r="P30" s="19">
        <v>16</v>
      </c>
      <c r="Q30" s="19"/>
      <c r="R30" s="20"/>
      <c r="S30" s="51"/>
      <c r="T30" s="18">
        <f>IF($C$12=16,0,IF($C$13=16,0,16))</f>
        <v>16</v>
      </c>
      <c r="U30" s="32">
        <f t="shared" ref="U30:U44" si="2">IF(T30=$B$44,$C$44,IF(T30=$B$43,$C$43,IF(T30=$B$42,$C$42,IF(T30=$B$41,$C$41,0))))</f>
        <v>415</v>
      </c>
      <c r="V30" s="9"/>
      <c r="W30" s="18">
        <f>IF($C$12=16,0,IF($C$13=16,0,16))</f>
        <v>16</v>
      </c>
      <c r="X30" s="32">
        <f t="shared" ref="X30:X45" si="3">IF(W30=$B$44,$C$44,IF(W30=$B$43,$C$43,IF(W30=$B$42,$C$42,IF(W30=$B$41,$C$41,0))))</f>
        <v>415</v>
      </c>
    </row>
    <row r="31" spans="1:24" ht="15.75" thickBot="1" x14ac:dyDescent="0.3">
      <c r="A31" s="46">
        <v>800</v>
      </c>
      <c r="B31" s="7"/>
      <c r="C31" s="3" t="str">
        <f>IF(B31="X",N18," ")</f>
        <v xml:space="preserve"> </v>
      </c>
      <c r="E31" s="18">
        <v>213</v>
      </c>
      <c r="F31" s="19">
        <v>8</v>
      </c>
      <c r="G31" s="19"/>
      <c r="H31" s="19"/>
      <c r="I31" s="19"/>
      <c r="J31" s="20"/>
      <c r="K31" s="50"/>
      <c r="L31" s="17"/>
      <c r="M31" s="18">
        <v>213</v>
      </c>
      <c r="N31" s="19">
        <v>8</v>
      </c>
      <c r="O31" s="19"/>
      <c r="P31" s="19"/>
      <c r="Q31" s="19"/>
      <c r="R31" s="20"/>
      <c r="S31" s="51"/>
      <c r="T31" s="18">
        <f>IF($C$16=8,0,8)</f>
        <v>8</v>
      </c>
      <c r="U31" s="32">
        <f t="shared" si="2"/>
        <v>265</v>
      </c>
      <c r="V31" s="9"/>
      <c r="W31" s="18">
        <f>IF($C$16=8,0,8)</f>
        <v>8</v>
      </c>
      <c r="X31" s="32">
        <f t="shared" si="3"/>
        <v>265</v>
      </c>
    </row>
    <row r="32" spans="1:24" ht="15.75" thickBot="1" x14ac:dyDescent="0.3">
      <c r="A32" s="46">
        <v>801</v>
      </c>
      <c r="B32" s="7"/>
      <c r="C32" s="3" t="str">
        <f>IF(B32="X",F37," ")</f>
        <v xml:space="preserve"> </v>
      </c>
      <c r="E32" s="22">
        <v>103</v>
      </c>
      <c r="F32" s="23">
        <v>8</v>
      </c>
      <c r="G32" s="23">
        <v>104</v>
      </c>
      <c r="H32" s="23">
        <v>8</v>
      </c>
      <c r="I32" s="23"/>
      <c r="J32" s="24"/>
      <c r="K32" s="50"/>
      <c r="L32" s="17"/>
      <c r="M32" s="22">
        <v>103</v>
      </c>
      <c r="N32" s="23">
        <v>8</v>
      </c>
      <c r="O32" s="23">
        <v>104</v>
      </c>
      <c r="P32" s="23">
        <v>8</v>
      </c>
      <c r="Q32" s="23"/>
      <c r="R32" s="24"/>
      <c r="S32" s="51"/>
      <c r="T32" s="22">
        <f>IF($C$9=8,0,IF($C$10=8,0,8))</f>
        <v>8</v>
      </c>
      <c r="U32" s="33">
        <f t="shared" si="2"/>
        <v>265</v>
      </c>
      <c r="V32" s="9"/>
      <c r="W32" s="22">
        <f>IF($C$9=8,0,IF($C$10=8,0,8))</f>
        <v>8</v>
      </c>
      <c r="X32" s="33">
        <f t="shared" si="3"/>
        <v>265</v>
      </c>
    </row>
    <row r="33" spans="1:24" ht="15.75" thickBot="1" x14ac:dyDescent="0.3">
      <c r="A33" s="46">
        <v>802</v>
      </c>
      <c r="B33" s="7"/>
      <c r="C33" s="3" t="str">
        <f>IF(B33="X",N23," ")</f>
        <v xml:space="preserve"> </v>
      </c>
      <c r="E33" s="14">
        <v>218</v>
      </c>
      <c r="F33" s="15">
        <v>16</v>
      </c>
      <c r="G33" s="15"/>
      <c r="H33" s="15"/>
      <c r="I33" s="15"/>
      <c r="J33" s="16"/>
      <c r="K33" s="50" t="s">
        <v>17</v>
      </c>
      <c r="L33" s="17"/>
      <c r="M33" s="14">
        <v>215</v>
      </c>
      <c r="N33" s="15">
        <v>16</v>
      </c>
      <c r="O33" s="15"/>
      <c r="P33" s="15"/>
      <c r="Q33" s="15"/>
      <c r="R33" s="16"/>
      <c r="S33" s="51" t="s">
        <v>17</v>
      </c>
      <c r="T33" s="29">
        <f>IF($C$18=16,0,16)</f>
        <v>16</v>
      </c>
      <c r="U33" s="34">
        <f t="shared" si="2"/>
        <v>415</v>
      </c>
      <c r="V33" s="9"/>
      <c r="W33" s="29">
        <f>IF($C$17=16,0,16)</f>
        <v>16</v>
      </c>
      <c r="X33" s="34">
        <f t="shared" si="3"/>
        <v>415</v>
      </c>
    </row>
    <row r="34" spans="1:24" ht="15.75" thickBot="1" x14ac:dyDescent="0.3">
      <c r="A34" s="46">
        <v>803</v>
      </c>
      <c r="B34" s="7"/>
      <c r="C34" s="3" t="str">
        <f>IF(B34="X",F23," ")</f>
        <v xml:space="preserve"> </v>
      </c>
      <c r="E34" s="21">
        <v>400</v>
      </c>
      <c r="F34" s="19">
        <v>16</v>
      </c>
      <c r="G34" s="19"/>
      <c r="H34" s="19"/>
      <c r="I34" s="19"/>
      <c r="J34" s="20"/>
      <c r="K34" s="50"/>
      <c r="L34" s="17"/>
      <c r="M34" s="18">
        <v>230</v>
      </c>
      <c r="N34" s="19">
        <v>8</v>
      </c>
      <c r="O34" s="19"/>
      <c r="P34" s="19"/>
      <c r="Q34" s="19"/>
      <c r="R34" s="20"/>
      <c r="S34" s="51"/>
      <c r="T34" s="18">
        <f>IF($C$22=16,0,16)</f>
        <v>16</v>
      </c>
      <c r="U34" s="32">
        <f t="shared" si="2"/>
        <v>415</v>
      </c>
      <c r="V34" s="9"/>
      <c r="W34" s="18">
        <f>IF($C$21=8,0,8)</f>
        <v>8</v>
      </c>
      <c r="X34" s="32">
        <f t="shared" si="3"/>
        <v>265</v>
      </c>
    </row>
    <row r="35" spans="1:24" ht="15.75" thickBot="1" x14ac:dyDescent="0.3">
      <c r="A35" s="46">
        <v>900</v>
      </c>
      <c r="B35" s="7"/>
      <c r="C35" s="3" t="str">
        <f>IF(B35="X",N19," ")</f>
        <v xml:space="preserve"> </v>
      </c>
      <c r="E35" s="18">
        <v>600</v>
      </c>
      <c r="F35" s="19">
        <v>8</v>
      </c>
      <c r="G35" s="19"/>
      <c r="H35" s="19"/>
      <c r="I35" s="19"/>
      <c r="J35" s="20"/>
      <c r="K35" s="50"/>
      <c r="L35" s="17"/>
      <c r="M35" s="18">
        <v>400</v>
      </c>
      <c r="N35" s="19">
        <v>16</v>
      </c>
      <c r="O35" s="19"/>
      <c r="P35" s="19"/>
      <c r="Q35" s="19"/>
      <c r="R35" s="20"/>
      <c r="S35" s="51"/>
      <c r="T35" s="18">
        <f>IF($C$27=8,0,8)</f>
        <v>8</v>
      </c>
      <c r="U35" s="32">
        <f t="shared" si="2"/>
        <v>265</v>
      </c>
      <c r="V35" s="9"/>
      <c r="W35" s="18">
        <f>IF($C$22=16,0,16)</f>
        <v>16</v>
      </c>
      <c r="X35" s="32">
        <f t="shared" si="3"/>
        <v>415</v>
      </c>
    </row>
    <row r="36" spans="1:24" ht="15.75" thickBot="1" x14ac:dyDescent="0.3">
      <c r="A36" s="46">
        <v>901</v>
      </c>
      <c r="B36" s="7"/>
      <c r="C36" s="3" t="str">
        <f>IF(B36="X",P24," ")</f>
        <v xml:space="preserve"> </v>
      </c>
      <c r="E36" s="18">
        <v>800</v>
      </c>
      <c r="F36" s="19">
        <v>16</v>
      </c>
      <c r="G36" s="19"/>
      <c r="H36" s="19"/>
      <c r="I36" s="19"/>
      <c r="J36" s="20"/>
      <c r="K36" s="50"/>
      <c r="L36" s="17"/>
      <c r="M36" s="18">
        <v>600</v>
      </c>
      <c r="N36" s="19">
        <v>8</v>
      </c>
      <c r="O36" s="19"/>
      <c r="P36" s="19"/>
      <c r="Q36" s="19"/>
      <c r="R36" s="20"/>
      <c r="S36" s="51"/>
      <c r="T36" s="18">
        <f>IF($C$31=16,0,16)</f>
        <v>16</v>
      </c>
      <c r="U36" s="32">
        <f t="shared" si="2"/>
        <v>415</v>
      </c>
      <c r="V36" s="9"/>
      <c r="W36" s="18">
        <f>IF($C$27=8,0,8)</f>
        <v>8</v>
      </c>
      <c r="X36" s="32">
        <f t="shared" si="3"/>
        <v>265</v>
      </c>
    </row>
    <row r="37" spans="1:24" ht="15.75" thickBot="1" x14ac:dyDescent="0.3">
      <c r="A37" s="47">
        <v>902</v>
      </c>
      <c r="B37" s="8"/>
      <c r="C37" s="4" t="str">
        <f>IF(B37="X",F24," ")</f>
        <v xml:space="preserve"> </v>
      </c>
      <c r="E37" s="18">
        <v>801</v>
      </c>
      <c r="F37" s="19">
        <v>16</v>
      </c>
      <c r="G37" s="19"/>
      <c r="H37" s="19"/>
      <c r="I37" s="19"/>
      <c r="J37" s="20"/>
      <c r="K37" s="50"/>
      <c r="L37" s="17"/>
      <c r="M37" s="18">
        <v>801</v>
      </c>
      <c r="N37" s="19">
        <v>16</v>
      </c>
      <c r="O37" s="19"/>
      <c r="P37" s="19"/>
      <c r="Q37" s="19"/>
      <c r="R37" s="20"/>
      <c r="S37" s="51"/>
      <c r="T37" s="18">
        <f>IF($C$32=16,0,16)</f>
        <v>16</v>
      </c>
      <c r="U37" s="32">
        <f t="shared" si="2"/>
        <v>415</v>
      </c>
      <c r="V37" s="9"/>
      <c r="W37" s="18">
        <f>IF($C$32=16,0,16)</f>
        <v>16</v>
      </c>
      <c r="X37" s="32">
        <f t="shared" si="3"/>
        <v>415</v>
      </c>
    </row>
    <row r="38" spans="1:24" ht="15.75" thickBot="1" x14ac:dyDescent="0.3">
      <c r="E38" s="18">
        <v>900</v>
      </c>
      <c r="F38" s="19">
        <v>16</v>
      </c>
      <c r="G38" s="19"/>
      <c r="H38" s="19"/>
      <c r="I38" s="19"/>
      <c r="J38" s="20"/>
      <c r="K38" s="50"/>
      <c r="L38" s="17"/>
      <c r="M38" s="18">
        <v>800</v>
      </c>
      <c r="N38" s="19">
        <v>16</v>
      </c>
      <c r="O38" s="19"/>
      <c r="P38" s="19"/>
      <c r="Q38" s="19"/>
      <c r="R38" s="20"/>
      <c r="S38" s="51"/>
      <c r="T38" s="35">
        <f>IF($C$35=16,0,16)</f>
        <v>16</v>
      </c>
      <c r="U38" s="36">
        <f t="shared" si="2"/>
        <v>415</v>
      </c>
      <c r="V38" s="9"/>
      <c r="W38" s="35">
        <f>IF($C$31=16,0,16)</f>
        <v>16</v>
      </c>
      <c r="X38" s="32">
        <f t="shared" si="3"/>
        <v>415</v>
      </c>
    </row>
    <row r="39" spans="1:24" ht="15.75" thickBot="1" x14ac:dyDescent="0.3">
      <c r="E39" s="22">
        <v>902</v>
      </c>
      <c r="F39" s="23">
        <v>8</v>
      </c>
      <c r="G39" s="23"/>
      <c r="H39" s="23"/>
      <c r="I39" s="23"/>
      <c r="J39" s="24"/>
      <c r="K39" s="50"/>
      <c r="L39" s="17"/>
      <c r="M39" s="18">
        <v>900</v>
      </c>
      <c r="N39" s="19">
        <v>16</v>
      </c>
      <c r="O39" s="19"/>
      <c r="P39" s="19"/>
      <c r="Q39" s="19"/>
      <c r="R39" s="20"/>
      <c r="S39" s="51"/>
      <c r="T39" s="22">
        <f>IF($C$36=8,0,8)</f>
        <v>8</v>
      </c>
      <c r="U39" s="33">
        <f t="shared" si="2"/>
        <v>265</v>
      </c>
      <c r="V39" s="9"/>
      <c r="W39" s="35">
        <f>IF($C$35=16,0,16)</f>
        <v>16</v>
      </c>
      <c r="X39" s="36">
        <f t="shared" si="3"/>
        <v>415</v>
      </c>
    </row>
    <row r="40" spans="1:24" ht="15.75" thickBot="1" x14ac:dyDescent="0.3">
      <c r="B40" s="38" t="s">
        <v>5</v>
      </c>
      <c r="C40" s="2" t="s">
        <v>13</v>
      </c>
      <c r="E40" s="14">
        <v>403</v>
      </c>
      <c r="F40" s="15">
        <v>8</v>
      </c>
      <c r="G40" s="15"/>
      <c r="H40" s="15"/>
      <c r="I40" s="15"/>
      <c r="J40" s="16"/>
      <c r="K40" s="50" t="s">
        <v>18</v>
      </c>
      <c r="L40" s="17"/>
      <c r="M40" s="22">
        <v>902</v>
      </c>
      <c r="N40" s="23">
        <v>8</v>
      </c>
      <c r="O40" s="23"/>
      <c r="P40" s="23"/>
      <c r="Q40" s="23"/>
      <c r="R40" s="24"/>
      <c r="S40" s="51"/>
      <c r="T40" s="14">
        <f>IF($C$23=8,0,8)</f>
        <v>8</v>
      </c>
      <c r="U40" s="34">
        <f t="shared" si="2"/>
        <v>265</v>
      </c>
      <c r="V40" s="9"/>
      <c r="W40" s="22">
        <f>IF($C$37=8,0,8)</f>
        <v>8</v>
      </c>
      <c r="X40" s="33">
        <f t="shared" si="3"/>
        <v>265</v>
      </c>
    </row>
    <row r="41" spans="1:24" ht="15.75" thickBot="1" x14ac:dyDescent="0.3">
      <c r="B41" s="5">
        <v>8</v>
      </c>
      <c r="C41" s="39">
        <v>265</v>
      </c>
      <c r="E41" s="18">
        <v>421</v>
      </c>
      <c r="F41" s="19">
        <v>32</v>
      </c>
      <c r="G41" s="19"/>
      <c r="H41" s="19"/>
      <c r="I41" s="19"/>
      <c r="J41" s="20"/>
      <c r="K41" s="50"/>
      <c r="L41" s="17"/>
      <c r="M41" s="14">
        <v>203</v>
      </c>
      <c r="N41" s="15">
        <v>16</v>
      </c>
      <c r="O41" s="15"/>
      <c r="P41" s="15"/>
      <c r="Q41" s="15"/>
      <c r="R41" s="16"/>
      <c r="S41" s="51" t="s">
        <v>18</v>
      </c>
      <c r="T41" s="14">
        <f>IF($C$24=32,0,32)</f>
        <v>32</v>
      </c>
      <c r="U41" s="32">
        <f t="shared" si="2"/>
        <v>755</v>
      </c>
      <c r="V41" s="9"/>
      <c r="W41" s="14">
        <f>IF($C$14=16,0,16)</f>
        <v>16</v>
      </c>
      <c r="X41" s="34">
        <f t="shared" si="3"/>
        <v>415</v>
      </c>
    </row>
    <row r="42" spans="1:24" ht="15.75" thickBot="1" x14ac:dyDescent="0.3">
      <c r="B42" s="5">
        <v>16</v>
      </c>
      <c r="C42" s="39">
        <v>415</v>
      </c>
      <c r="E42" s="18">
        <v>219</v>
      </c>
      <c r="F42" s="19">
        <v>16</v>
      </c>
      <c r="G42" s="19">
        <v>603</v>
      </c>
      <c r="H42" s="19">
        <v>8</v>
      </c>
      <c r="I42" s="19">
        <v>225</v>
      </c>
      <c r="J42" s="20">
        <v>0</v>
      </c>
      <c r="K42" s="50"/>
      <c r="L42" s="17"/>
      <c r="M42" s="18">
        <v>403</v>
      </c>
      <c r="N42" s="19">
        <v>8</v>
      </c>
      <c r="O42" s="19"/>
      <c r="P42" s="19"/>
      <c r="Q42" s="19"/>
      <c r="R42" s="20"/>
      <c r="S42" s="51"/>
      <c r="T42" s="18">
        <f>IF($C$19=16,0,IF($C$28=8,0,IF($C$20=0,0,16)))</f>
        <v>16</v>
      </c>
      <c r="U42" s="32">
        <f t="shared" si="2"/>
        <v>415</v>
      </c>
      <c r="V42" s="9"/>
      <c r="W42" s="18">
        <f>IF($C$23=8,0,8)</f>
        <v>8</v>
      </c>
      <c r="X42" s="32">
        <f t="shared" si="3"/>
        <v>265</v>
      </c>
    </row>
    <row r="43" spans="1:24" ht="15.75" thickBot="1" x14ac:dyDescent="0.3">
      <c r="B43" s="5">
        <v>24</v>
      </c>
      <c r="C43" s="40">
        <v>565</v>
      </c>
      <c r="E43" s="18">
        <v>604</v>
      </c>
      <c r="F43" s="19">
        <v>8</v>
      </c>
      <c r="G43" s="19"/>
      <c r="H43" s="19"/>
      <c r="I43" s="19"/>
      <c r="J43" s="20"/>
      <c r="K43" s="50"/>
      <c r="L43" s="17"/>
      <c r="M43" s="18">
        <v>219</v>
      </c>
      <c r="N43" s="19">
        <v>16</v>
      </c>
      <c r="O43" s="19">
        <v>603</v>
      </c>
      <c r="P43" s="19">
        <v>8</v>
      </c>
      <c r="Q43" s="19">
        <v>225</v>
      </c>
      <c r="R43" s="20">
        <v>0</v>
      </c>
      <c r="S43" s="51"/>
      <c r="T43" s="18">
        <f>IF($C$29=8,0,8)</f>
        <v>8</v>
      </c>
      <c r="U43" s="32">
        <f t="shared" si="2"/>
        <v>265</v>
      </c>
      <c r="V43" s="9"/>
      <c r="W43" s="18">
        <f>IF($C$19=16,0,IF($C$28=8,0,IF($C$20=0,0,16)))</f>
        <v>16</v>
      </c>
      <c r="X43" s="32">
        <f t="shared" si="3"/>
        <v>415</v>
      </c>
    </row>
    <row r="44" spans="1:24" ht="15.75" thickBot="1" x14ac:dyDescent="0.3">
      <c r="B44" s="37">
        <v>32</v>
      </c>
      <c r="C44" s="41">
        <v>755</v>
      </c>
      <c r="E44" s="18">
        <v>803</v>
      </c>
      <c r="F44" s="19">
        <v>16</v>
      </c>
      <c r="G44" s="19">
        <v>802</v>
      </c>
      <c r="H44" s="19">
        <v>8</v>
      </c>
      <c r="I44" s="19"/>
      <c r="J44" s="20"/>
      <c r="K44" s="50"/>
      <c r="L44" s="17"/>
      <c r="M44" s="18">
        <v>604</v>
      </c>
      <c r="N44" s="19">
        <v>8</v>
      </c>
      <c r="O44" s="19"/>
      <c r="P44" s="19"/>
      <c r="Q44" s="19"/>
      <c r="R44" s="20"/>
      <c r="S44" s="51"/>
      <c r="T44" s="35">
        <f>IF($C$34=16,0,IF($C$33=8,0,16))</f>
        <v>16</v>
      </c>
      <c r="U44" s="36">
        <f t="shared" si="2"/>
        <v>415</v>
      </c>
      <c r="V44" s="9"/>
      <c r="W44" s="18">
        <f>IF($C$29=8,0,8)</f>
        <v>8</v>
      </c>
      <c r="X44" s="32">
        <f t="shared" si="3"/>
        <v>265</v>
      </c>
    </row>
    <row r="45" spans="1:24" ht="15.75" thickBot="1" x14ac:dyDescent="0.3">
      <c r="E45" s="22"/>
      <c r="F45" s="23"/>
      <c r="G45" s="23"/>
      <c r="H45" s="23"/>
      <c r="I45" s="23"/>
      <c r="J45" s="24"/>
      <c r="K45" s="50"/>
      <c r="L45" s="17"/>
      <c r="M45" s="22">
        <v>803</v>
      </c>
      <c r="N45" s="23">
        <v>16</v>
      </c>
      <c r="O45" s="23">
        <v>802</v>
      </c>
      <c r="P45" s="23">
        <v>8</v>
      </c>
      <c r="Q45" s="23"/>
      <c r="R45" s="24"/>
      <c r="S45" s="51"/>
      <c r="T45" s="48"/>
      <c r="U45" s="49"/>
      <c r="V45" s="9"/>
      <c r="W45" s="22">
        <f>IF($C$34=16,0,IF($C$33=8,0,16))</f>
        <v>16</v>
      </c>
      <c r="X45" s="33">
        <f t="shared" si="3"/>
        <v>415</v>
      </c>
    </row>
    <row r="46" spans="1:24" ht="15.75" thickBot="1" x14ac:dyDescent="0.3">
      <c r="E46" s="42" t="s">
        <v>7</v>
      </c>
      <c r="F46" s="44">
        <f>SUM(F29:F45)</f>
        <v>240</v>
      </c>
      <c r="G46" s="42" t="s">
        <v>14</v>
      </c>
      <c r="H46" s="44">
        <f>SUM(T29:T45)</f>
        <v>240</v>
      </c>
      <c r="I46" s="42" t="s">
        <v>15</v>
      </c>
      <c r="J46" s="43">
        <f>SUM(U29:U45)</f>
        <v>6420</v>
      </c>
      <c r="K46" s="10"/>
      <c r="L46" s="10"/>
      <c r="M46" s="42" t="s">
        <v>7</v>
      </c>
      <c r="N46" s="44">
        <f>SUM(N29:N45)</f>
        <v>232</v>
      </c>
      <c r="O46" s="42" t="s">
        <v>14</v>
      </c>
      <c r="P46" s="44">
        <f>SUM(W29:W45)</f>
        <v>232</v>
      </c>
      <c r="Q46" s="42" t="s">
        <v>15</v>
      </c>
      <c r="R46" s="43">
        <f>SUM(X29:X45)</f>
        <v>6345</v>
      </c>
      <c r="S46" s="9"/>
      <c r="T46" s="9"/>
      <c r="U46" s="9"/>
      <c r="V46" s="9"/>
      <c r="W46" s="9"/>
      <c r="X46" s="9"/>
    </row>
  </sheetData>
  <sortState ref="M32:N33">
    <sortCondition ref="M32:M33"/>
  </sortState>
  <mergeCells count="13">
    <mergeCell ref="B1:D1"/>
    <mergeCell ref="S9:S12"/>
    <mergeCell ref="K9:K12"/>
    <mergeCell ref="K13:K18"/>
    <mergeCell ref="K19:K24"/>
    <mergeCell ref="S13:S18"/>
    <mergeCell ref="S19:S24"/>
    <mergeCell ref="K29:K32"/>
    <mergeCell ref="K33:K39"/>
    <mergeCell ref="K40:K45"/>
    <mergeCell ref="S29:S32"/>
    <mergeCell ref="S33:S40"/>
    <mergeCell ref="S41:S45"/>
  </mergeCells>
  <conditionalFormatting sqref="E9:F9 M9:N9 E29:F29 M29:N29">
    <cfRule type="expression" dxfId="30" priority="48">
      <formula>$C$8=32</formula>
    </cfRule>
  </conditionalFormatting>
  <conditionalFormatting sqref="E10:F10 M10:N10 E30:F30 M30:N30">
    <cfRule type="expression" dxfId="29" priority="47">
      <formula>$C$12=16</formula>
    </cfRule>
  </conditionalFormatting>
  <conditionalFormatting sqref="G10:H10 O10:P10 G30:H30 O30:P30">
    <cfRule type="expression" dxfId="28" priority="46">
      <formula>$C$13=16</formula>
    </cfRule>
  </conditionalFormatting>
  <conditionalFormatting sqref="E11:F11 M11:N11 E31:F31 M31:N31">
    <cfRule type="expression" dxfId="27" priority="45">
      <formula>$C$16=8</formula>
    </cfRule>
  </conditionalFormatting>
  <conditionalFormatting sqref="E12:F12 M12:N12 M32:N32 E32:F32">
    <cfRule type="expression" dxfId="26" priority="44">
      <formula>$C$9=8</formula>
    </cfRule>
  </conditionalFormatting>
  <conditionalFormatting sqref="G12:H12 O12:P12 O32:P32 G32:H32">
    <cfRule type="expression" dxfId="25" priority="43">
      <formula>$C$10=8</formula>
    </cfRule>
  </conditionalFormatting>
  <conditionalFormatting sqref="E15:F15 Q14:R14">
    <cfRule type="expression" dxfId="24" priority="42">
      <formula>$C$11=8</formula>
    </cfRule>
  </conditionalFormatting>
  <conditionalFormatting sqref="O13:P13 M41:N41">
    <cfRule type="expression" dxfId="23" priority="41">
      <formula>$C$14=16</formula>
    </cfRule>
  </conditionalFormatting>
  <conditionalFormatting sqref="M13:N13">
    <cfRule type="expression" dxfId="22" priority="40">
      <formula>$C$15=16</formula>
    </cfRule>
  </conditionalFormatting>
  <conditionalFormatting sqref="M14:N14 M33:N33">
    <cfRule type="expression" dxfId="21" priority="39">
      <formula>$C$17=16</formula>
    </cfRule>
  </conditionalFormatting>
  <conditionalFormatting sqref="O14:P14 E33:F33">
    <cfRule type="expression" dxfId="20" priority="38">
      <formula>$C$18=16</formula>
    </cfRule>
  </conditionalFormatting>
  <conditionalFormatting sqref="E21:F21 M43:N43 E42:F42 M21:N21">
    <cfRule type="expression" dxfId="19" priority="37">
      <formula>$C$19=16</formula>
    </cfRule>
  </conditionalFormatting>
  <conditionalFormatting sqref="I21:J21 Q21:R21 Q43:R43 I42:J42">
    <cfRule type="expression" dxfId="18" priority="36">
      <formula>$C$20=$J$21</formula>
    </cfRule>
  </conditionalFormatting>
  <conditionalFormatting sqref="E13:F13 M15:N15 M35:N35 E34:F34">
    <cfRule type="expression" dxfId="17" priority="49">
      <formula>$C$22=$F$13</formula>
    </cfRule>
  </conditionalFormatting>
  <conditionalFormatting sqref="E19:F19">
    <cfRule type="expression" dxfId="16" priority="34">
      <formula>$C$14=$F$19</formula>
    </cfRule>
  </conditionalFormatting>
  <conditionalFormatting sqref="M34:N34">
    <cfRule type="expression" dxfId="15" priority="33">
      <formula>$C$21=$N$34</formula>
    </cfRule>
  </conditionalFormatting>
  <conditionalFormatting sqref="E20:F20 M20:N20 E41:F41">
    <cfRule type="expression" dxfId="14" priority="51">
      <formula>$C$24=$F$20</formula>
    </cfRule>
  </conditionalFormatting>
  <conditionalFormatting sqref="E16:F16 M17:N17">
    <cfRule type="expression" dxfId="13" priority="54">
      <formula>$C$25=$F$16</formula>
    </cfRule>
  </conditionalFormatting>
  <conditionalFormatting sqref="G24:H24 Q17:R17">
    <cfRule type="expression" dxfId="12" priority="56">
      <formula>$C$26=$H$24</formula>
    </cfRule>
  </conditionalFormatting>
  <conditionalFormatting sqref="E35:F35 M36:N36 E14:F14 M16:N16">
    <cfRule type="expression" dxfId="11" priority="58">
      <formula>$C$27=$F$14</formula>
    </cfRule>
  </conditionalFormatting>
  <conditionalFormatting sqref="G42:H42 G21:H21 O21:P21 O43:P43">
    <cfRule type="expression" dxfId="10" priority="27">
      <formula>$C$28=$H$42</formula>
    </cfRule>
  </conditionalFormatting>
  <conditionalFormatting sqref="E43:F43 M44:N44 M22:N22 G15:H15">
    <cfRule type="expression" dxfId="9" priority="26">
      <formula>$C$29=$H$15</formula>
    </cfRule>
  </conditionalFormatting>
  <conditionalFormatting sqref="E40:F40 M42:N42">
    <cfRule type="expression" dxfId="8" priority="25">
      <formula>$C$23=$F$40</formula>
    </cfRule>
  </conditionalFormatting>
  <conditionalFormatting sqref="E22:F22 O17:P17">
    <cfRule type="expression" dxfId="7" priority="24">
      <formula>$C$30=$F$22</formula>
    </cfRule>
  </conditionalFormatting>
  <conditionalFormatting sqref="E36:F36 M38:N38 E17:F17 M18:N18">
    <cfRule type="expression" dxfId="6" priority="23">
      <formula>$C$31=$F$17</formula>
    </cfRule>
  </conditionalFormatting>
  <conditionalFormatting sqref="E37:F37 M37:N37 G16:H16">
    <cfRule type="expression" dxfId="5" priority="22">
      <formula>$C$32=$H$16</formula>
    </cfRule>
  </conditionalFormatting>
  <conditionalFormatting sqref="G44:H44 O45:P45 M23:N23">
    <cfRule type="expression" dxfId="4" priority="21">
      <formula>$C$33=$N$23</formula>
    </cfRule>
  </conditionalFormatting>
  <conditionalFormatting sqref="E44:F44 M45:N45 E23:F23">
    <cfRule type="expression" dxfId="3" priority="20">
      <formula>$C$34=$F$23</formula>
    </cfRule>
  </conditionalFormatting>
  <conditionalFormatting sqref="E38:F38 M39:N39 E18:F18 M19:N19">
    <cfRule type="expression" dxfId="2" priority="19">
      <formula>$C$35=$F$18</formula>
    </cfRule>
  </conditionalFormatting>
  <conditionalFormatting sqref="O24:P24">
    <cfRule type="expression" dxfId="1" priority="18">
      <formula>$C$36=$P$24</formula>
    </cfRule>
  </conditionalFormatting>
  <conditionalFormatting sqref="E39:F39 M40:N40 E24:F24 M24:N24">
    <cfRule type="expression" dxfId="0" priority="17">
      <formula>$C$37=$F$24</formula>
    </cfRule>
  </conditionalFormatting>
  <pageMargins left="0.7" right="0.7" top="0.6" bottom="0.6" header="0.3" footer="0.3"/>
  <pageSetup paperSize="3" orientation="landscape" r:id="rId1"/>
  <ignoredErrors>
    <ignoredError sqref="C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Bradley</dc:creator>
  <cp:lastModifiedBy>d_vann</cp:lastModifiedBy>
  <cp:lastPrinted>2016-01-17T02:19:44Z</cp:lastPrinted>
  <dcterms:created xsi:type="dcterms:W3CDTF">2016-01-16T01:10:10Z</dcterms:created>
  <dcterms:modified xsi:type="dcterms:W3CDTF">2016-02-18T20:15:17Z</dcterms:modified>
</cp:coreProperties>
</file>